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THE COLLIER GROUP/CONSULTING/"/>
    </mc:Choice>
  </mc:AlternateContent>
  <xr:revisionPtr revIDLastSave="0" documentId="13_ncr:1_{7DEAEB69-8B9B-2E4B-A2E1-D90D10515222}" xr6:coauthVersionLast="45" xr6:coauthVersionMax="45" xr10:uidLastSave="{00000000-0000-0000-0000-000000000000}"/>
  <bookViews>
    <workbookView xWindow="0" yWindow="0" windowWidth="40960" windowHeight="23040" xr2:uid="{093DB25E-3D66-9E4F-926A-86AB733FE203}"/>
  </bookViews>
  <sheets>
    <sheet name="SFOP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5" l="1"/>
  <c r="D22" i="5" s="1"/>
  <c r="F14" i="5"/>
  <c r="F13" i="5"/>
  <c r="E14" i="5"/>
  <c r="E13" i="5"/>
  <c r="E21" i="5" s="1"/>
  <c r="D13" i="5"/>
  <c r="D21" i="5" s="1"/>
  <c r="C14" i="5"/>
  <c r="C13" i="5"/>
  <c r="E12" i="5" l="1"/>
  <c r="F22" i="5" l="1"/>
  <c r="E22" i="5"/>
  <c r="C22" i="5"/>
  <c r="F21" i="5"/>
  <c r="C21" i="5"/>
  <c r="F12" i="5"/>
  <c r="F20" i="5" s="1"/>
  <c r="D12" i="5"/>
  <c r="C12" i="5"/>
  <c r="D16" i="5" l="1"/>
  <c r="E16" i="5"/>
  <c r="F16" i="5"/>
  <c r="C15" i="5"/>
  <c r="G22" i="5"/>
  <c r="H12" i="5"/>
  <c r="G21" i="5"/>
  <c r="C20" i="5"/>
  <c r="C23" i="5" s="1"/>
  <c r="F15" i="5"/>
  <c r="D15" i="5"/>
  <c r="G14" i="5"/>
  <c r="D20" i="5"/>
  <c r="D23" i="5" s="1"/>
  <c r="G13" i="5"/>
  <c r="H14" i="5"/>
  <c r="E15" i="5"/>
  <c r="F23" i="5"/>
  <c r="G12" i="5"/>
  <c r="E20" i="5"/>
  <c r="E23" i="5" s="1"/>
  <c r="H13" i="5"/>
  <c r="D24" i="5" l="1"/>
  <c r="G20" i="5"/>
  <c r="G23" i="5"/>
  <c r="F24" i="5"/>
  <c r="G24" i="5"/>
  <c r="E24" i="5"/>
  <c r="G15" i="5"/>
</calcChain>
</file>

<file path=xl/sharedStrings.xml><?xml version="1.0" encoding="utf-8"?>
<sst xmlns="http://schemas.openxmlformats.org/spreadsheetml/2006/main" count="42" uniqueCount="34">
  <si>
    <t>Year 1</t>
  </si>
  <si>
    <t>Year 2</t>
  </si>
  <si>
    <t>Year 3</t>
  </si>
  <si>
    <t>Start</t>
  </si>
  <si>
    <t>TOTAL</t>
  </si>
  <si>
    <t>A-Players</t>
  </si>
  <si>
    <t>B-Players</t>
  </si>
  <si>
    <t>C-Players</t>
  </si>
  <si>
    <t># of Salespeople:</t>
  </si>
  <si>
    <t>Revenue Contribution</t>
  </si>
  <si>
    <t>3 Yr Growth</t>
  </si>
  <si>
    <t># New Hires</t>
  </si>
  <si>
    <t>Annual Rep Quota:</t>
  </si>
  <si>
    <t>YOY Growth</t>
  </si>
  <si>
    <t>% Change</t>
  </si>
  <si>
    <t>The Collier Group helps our clients increase the percentage of A- and B-Players over 3 years, and eliminate C-Players.</t>
  </si>
  <si>
    <t xml:space="preserve">    Revenue contribution includes an 8-month ramp-up for all new hires.</t>
  </si>
  <si>
    <r>
      <rPr>
        <b/>
        <u/>
        <sz val="20"/>
        <color theme="1"/>
        <rFont val="Proxima Nova"/>
      </rPr>
      <t>Planner Assumptions</t>
    </r>
    <r>
      <rPr>
        <u/>
        <sz val="20"/>
        <color theme="1"/>
        <rFont val="Proxima Nova"/>
      </rPr>
      <t>:</t>
    </r>
  </si>
  <si>
    <t>1.  Initially the company's percentage of sellers is 20% A-Players; 60% B-Players; 20% C-Players</t>
  </si>
  <si>
    <t xml:space="preserve">    A-Players are new hires and 100% of new B-Players are new hires. Revenue contribution includes </t>
  </si>
  <si>
    <t xml:space="preserve">    an 8-month ramp up of all new hires.</t>
  </si>
  <si>
    <t xml:space="preserve">    goal is to have the corresponding decrease in A-Players come from B-Players who have improved, </t>
  </si>
  <si>
    <t xml:space="preserve">    the model assumes that 80% of the new A-Players will be new hires and the revenue contribution</t>
  </si>
  <si>
    <t xml:space="preserve">    assumes an 8-month ramp-up for those new hires.</t>
  </si>
  <si>
    <r>
      <t>INSTRUCTIONS:</t>
    </r>
    <r>
      <rPr>
        <sz val="20"/>
        <color theme="1"/>
        <rFont val="Proxima Nova"/>
      </rPr>
      <t xml:space="preserve"> Enter your number of salespeople and their average annual quota.</t>
    </r>
  </si>
  <si>
    <r>
      <t xml:space="preserve">         </t>
    </r>
    <r>
      <rPr>
        <sz val="40"/>
        <color theme="1"/>
        <rFont val="Proxima Nova"/>
      </rPr>
      <t>SALES FORCE OPTIMIZATION PLANNER</t>
    </r>
  </si>
  <si>
    <t xml:space="preserve">Copyright The Collier Group LLC 2020. </t>
  </si>
  <si>
    <t>Salesperson Performance Distribution</t>
  </si>
  <si>
    <r>
      <rPr>
        <b/>
        <sz val="18"/>
        <color theme="1"/>
        <rFont val="Proxima Nova"/>
      </rPr>
      <t xml:space="preserve">% of             </t>
    </r>
    <r>
      <rPr>
        <b/>
        <u/>
        <sz val="18"/>
        <color theme="1"/>
        <rFont val="Proxima Nova"/>
      </rPr>
      <t>Total Reps</t>
    </r>
  </si>
  <si>
    <r>
      <t xml:space="preserve">The </t>
    </r>
    <r>
      <rPr>
        <i/>
        <sz val="20"/>
        <color theme="1"/>
        <rFont val="Proxima Nova"/>
      </rPr>
      <t>Sales Force Optimization Planner</t>
    </r>
    <r>
      <rPr>
        <sz val="20"/>
        <color theme="1"/>
        <rFont val="Proxima Nova"/>
      </rPr>
      <t xml:space="preserve"> helps companies visualize the financial impact of reshaping their sales force over three years.  We have taken a very conservative approach with the estimates and variables within the planner to provide a practical outlook of the potential revenue growth your company might realize.</t>
    </r>
  </si>
  <si>
    <t xml:space="preserve">3. In Year 1 we eliminate most of the C-Players and increase A- and B-Players.  90% of new </t>
  </si>
  <si>
    <t>4. Year 2 we eliminate all C-Players. 75% of new A-Players and 100% of new B-Players are new hires.</t>
  </si>
  <si>
    <t xml:space="preserve">5. In Year 3 the model assumes a decrease in B-Players and an increase in A-Players. Although our </t>
  </si>
  <si>
    <t>2.  % of Quota for each group of sellers: A-Players = 100%;  B-Players = 50%;  C-Players =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</si>
</sst>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Proxima Nova"/>
    </font>
    <font>
      <sz val="18"/>
      <color theme="1"/>
      <name val="Proxima Nova"/>
    </font>
    <font>
      <sz val="16"/>
      <color theme="1"/>
      <name val="Proxima Nova"/>
    </font>
    <font>
      <sz val="14"/>
      <color theme="1"/>
      <name val="Proxima Nova"/>
    </font>
    <font>
      <sz val="20"/>
      <color theme="1"/>
      <name val="Proxima Nova"/>
    </font>
    <font>
      <sz val="36"/>
      <color theme="1"/>
      <name val="Proxima Nova"/>
    </font>
    <font>
      <b/>
      <sz val="18"/>
      <color theme="1"/>
      <name val="Proxima Nova"/>
    </font>
    <font>
      <sz val="18"/>
      <color rgb="FFFF0000"/>
      <name val="Proxima Nova"/>
    </font>
    <font>
      <b/>
      <u/>
      <sz val="20"/>
      <color theme="1"/>
      <name val="Proxima Nova"/>
    </font>
    <font>
      <b/>
      <u/>
      <sz val="22"/>
      <color theme="1"/>
      <name val="Proxima Nova"/>
    </font>
    <font>
      <i/>
      <sz val="20"/>
      <color theme="1"/>
      <name val="Proxima Nova"/>
    </font>
    <font>
      <u/>
      <sz val="20"/>
      <color theme="1"/>
      <name val="Proxima Nova"/>
    </font>
    <font>
      <b/>
      <sz val="20"/>
      <color theme="1"/>
      <name val="Proxima Nova"/>
    </font>
    <font>
      <sz val="40"/>
      <color theme="1"/>
      <name val="Proxima Nova"/>
    </font>
  </fonts>
  <fills count="3">
    <fill>
      <patternFill patternType="none"/>
    </fill>
    <fill>
      <patternFill patternType="gray125"/>
    </fill>
    <fill>
      <patternFill patternType="solid">
        <fgColor rgb="FF96FFA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3" fillId="0" borderId="0" xfId="0" applyFont="1"/>
    <xf numFmtId="9" fontId="4" fillId="0" borderId="0" xfId="1" applyFont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9" fontId="3" fillId="0" borderId="0" xfId="1" applyFont="1" applyAlignment="1">
      <alignment horizontal="center"/>
    </xf>
    <xf numFmtId="9" fontId="9" fillId="0" borderId="0" xfId="1" applyFont="1" applyAlignment="1">
      <alignment horizontal="center"/>
    </xf>
    <xf numFmtId="6" fontId="3" fillId="0" borderId="3" xfId="0" applyNumberFormat="1" applyFont="1" applyBorder="1"/>
    <xf numFmtId="6" fontId="3" fillId="0" borderId="2" xfId="0" applyNumberFormat="1" applyFont="1" applyBorder="1"/>
    <xf numFmtId="1" fontId="3" fillId="0" borderId="3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9" fontId="3" fillId="0" borderId="3" xfId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6" fontId="3" fillId="0" borderId="0" xfId="0" applyNumberFormat="1" applyFont="1" applyAlignment="1">
      <alignment horizontal="center"/>
    </xf>
    <xf numFmtId="9" fontId="9" fillId="0" borderId="2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13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14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center"/>
      <protection locked="0"/>
    </xf>
    <xf numFmtId="6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CFFB9"/>
      <color rgb="FF96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1</xdr:row>
      <xdr:rowOff>16306</xdr:rowOff>
    </xdr:from>
    <xdr:to>
      <xdr:col>1</xdr:col>
      <xdr:colOff>990600</xdr:colOff>
      <xdr:row>4</xdr:row>
      <xdr:rowOff>17881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7AFC34-8CA4-D542-88D0-11EDDC33A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" y="295706"/>
          <a:ext cx="774700" cy="83977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24</xdr:row>
      <xdr:rowOff>469900</xdr:rowOff>
    </xdr:from>
    <xdr:to>
      <xdr:col>7</xdr:col>
      <xdr:colOff>1003300</xdr:colOff>
      <xdr:row>24</xdr:row>
      <xdr:rowOff>469900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2656BC7-F82C-7F4D-BE29-D58F21615A96}"/>
            </a:ext>
          </a:extLst>
        </xdr:cNvPr>
        <xdr:cNvCxnSpPr/>
      </xdr:nvCxnSpPr>
      <xdr:spPr>
        <a:xfrm flipV="1">
          <a:off x="508000" y="8801100"/>
          <a:ext cx="11201400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12700</xdr:colOff>
      <xdr:row>40</xdr:row>
      <xdr:rowOff>228600</xdr:rowOff>
    </xdr:from>
    <xdr:to>
      <xdr:col>7</xdr:col>
      <xdr:colOff>1054100</xdr:colOff>
      <xdr:row>40</xdr:row>
      <xdr:rowOff>241300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47A14F1-AE40-194B-9C7A-6B3377266A40}"/>
            </a:ext>
          </a:extLst>
        </xdr:cNvPr>
        <xdr:cNvCxnSpPr/>
      </xdr:nvCxnSpPr>
      <xdr:spPr>
        <a:xfrm flipV="1">
          <a:off x="495300" y="16751300"/>
          <a:ext cx="11264900" cy="1270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292100</xdr:rowOff>
    </xdr:from>
    <xdr:to>
      <xdr:col>7</xdr:col>
      <xdr:colOff>977900</xdr:colOff>
      <xdr:row>4</xdr:row>
      <xdr:rowOff>292100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C2B30BB5-BE60-924D-A26A-F0AC935A2694}"/>
            </a:ext>
          </a:extLst>
        </xdr:cNvPr>
        <xdr:cNvCxnSpPr/>
      </xdr:nvCxnSpPr>
      <xdr:spPr>
        <a:xfrm flipV="1">
          <a:off x="479778" y="1420989"/>
          <a:ext cx="11222566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DC40-1A01-6342-8E16-B21C56658C5A}">
  <sheetPr>
    <pageSetUpPr fitToPage="1"/>
  </sheetPr>
  <dimension ref="B2:I48"/>
  <sheetViews>
    <sheetView showGridLines="0" tabSelected="1" zoomScale="90" zoomScaleNormal="90" workbookViewId="0">
      <selection activeCell="D7" sqref="D7"/>
    </sheetView>
  </sheetViews>
  <sheetFormatPr baseColWidth="10" defaultRowHeight="22" x14ac:dyDescent="0.3"/>
  <cols>
    <col min="1" max="1" width="6.33203125" style="1" customWidth="1"/>
    <col min="2" max="2" width="16.5" style="1" customWidth="1"/>
    <col min="3" max="6" width="23.83203125" style="1" customWidth="1"/>
    <col min="7" max="7" width="22.33203125" style="1" customWidth="1"/>
    <col min="8" max="8" width="14" style="1" customWidth="1"/>
    <col min="9" max="9" width="5.83203125" style="1" customWidth="1"/>
    <col min="10" max="10" width="13.5" style="1" customWidth="1"/>
    <col min="11" max="15" width="15.33203125" style="1" bestFit="1" customWidth="1"/>
    <col min="16" max="16384" width="10.83203125" style="1"/>
  </cols>
  <sheetData>
    <row r="2" spans="2:9" x14ac:dyDescent="0.3">
      <c r="B2" s="5" t="s">
        <v>25</v>
      </c>
      <c r="C2" s="5"/>
      <c r="D2" s="5"/>
      <c r="E2" s="5"/>
      <c r="F2" s="5"/>
      <c r="G2" s="5"/>
      <c r="H2" s="5"/>
    </row>
    <row r="3" spans="2:9" x14ac:dyDescent="0.3">
      <c r="B3" s="5"/>
      <c r="C3" s="5"/>
      <c r="D3" s="5"/>
      <c r="E3" s="5"/>
      <c r="F3" s="5"/>
      <c r="G3" s="5"/>
      <c r="H3" s="5"/>
    </row>
    <row r="4" spans="2:9" x14ac:dyDescent="0.3">
      <c r="B4" s="5"/>
      <c r="C4" s="5"/>
      <c r="D4" s="5"/>
      <c r="E4" s="5"/>
      <c r="F4" s="5"/>
      <c r="G4" s="5"/>
      <c r="H4" s="5"/>
    </row>
    <row r="5" spans="2:9" ht="40" customHeight="1" x14ac:dyDescent="0.3">
      <c r="B5" s="4"/>
    </row>
    <row r="6" spans="2:9" ht="28" thickBot="1" x14ac:dyDescent="0.4">
      <c r="B6" s="33" t="s">
        <v>24</v>
      </c>
      <c r="C6" s="33"/>
      <c r="D6" s="33"/>
      <c r="E6" s="33"/>
      <c r="F6" s="33"/>
      <c r="G6" s="33"/>
      <c r="H6" s="33"/>
    </row>
    <row r="7" spans="2:9" ht="28" thickBot="1" x14ac:dyDescent="0.4">
      <c r="B7" s="34" t="s">
        <v>8</v>
      </c>
      <c r="C7" s="34"/>
      <c r="D7" s="35">
        <v>100</v>
      </c>
      <c r="E7" s="6"/>
      <c r="F7" s="6"/>
      <c r="G7" s="6"/>
      <c r="H7" s="6"/>
    </row>
    <row r="8" spans="2:9" ht="28" thickBot="1" x14ac:dyDescent="0.4">
      <c r="B8" s="34" t="s">
        <v>12</v>
      </c>
      <c r="C8" s="34"/>
      <c r="D8" s="36">
        <v>750000</v>
      </c>
      <c r="E8" s="6"/>
      <c r="F8" s="6"/>
      <c r="G8" s="6"/>
      <c r="H8" s="6"/>
    </row>
    <row r="9" spans="2:9" x14ac:dyDescent="0.3">
      <c r="I9" s="3"/>
    </row>
    <row r="10" spans="2:9" ht="30" x14ac:dyDescent="0.4">
      <c r="B10" s="26" t="s">
        <v>27</v>
      </c>
      <c r="C10" s="26"/>
      <c r="D10" s="26"/>
      <c r="E10" s="26"/>
      <c r="F10" s="26"/>
      <c r="G10" s="26"/>
      <c r="H10" s="26"/>
    </row>
    <row r="11" spans="2:9" ht="45" customHeight="1" x14ac:dyDescent="0.3">
      <c r="B11" s="2"/>
      <c r="C11" s="7" t="s">
        <v>3</v>
      </c>
      <c r="D11" s="7" t="s">
        <v>0</v>
      </c>
      <c r="E11" s="7" t="s">
        <v>1</v>
      </c>
      <c r="F11" s="7" t="s">
        <v>2</v>
      </c>
      <c r="G11" s="16" t="s">
        <v>28</v>
      </c>
      <c r="H11" s="16" t="s">
        <v>14</v>
      </c>
    </row>
    <row r="12" spans="2:9" ht="24" x14ac:dyDescent="0.3">
      <c r="B12" s="8" t="s">
        <v>5</v>
      </c>
      <c r="C12" s="14">
        <f>D7*0.2</f>
        <v>20</v>
      </c>
      <c r="D12" s="14">
        <f>D7*0.25</f>
        <v>25</v>
      </c>
      <c r="E12" s="14">
        <f>D7*0.3</f>
        <v>30</v>
      </c>
      <c r="F12" s="14">
        <f>D7*0.35</f>
        <v>35</v>
      </c>
      <c r="G12" s="17">
        <f>F12/D7</f>
        <v>0.35</v>
      </c>
      <c r="H12" s="10">
        <f>(F12/C12)-1</f>
        <v>0.75</v>
      </c>
    </row>
    <row r="13" spans="2:9" ht="24" x14ac:dyDescent="0.3">
      <c r="B13" s="8" t="s">
        <v>6</v>
      </c>
      <c r="C13" s="14">
        <f>D7*0.6</f>
        <v>60</v>
      </c>
      <c r="D13" s="14">
        <f>D7*0.67</f>
        <v>67</v>
      </c>
      <c r="E13" s="14">
        <f>D7*0.7</f>
        <v>70</v>
      </c>
      <c r="F13" s="14">
        <f>D7*0.65</f>
        <v>65</v>
      </c>
      <c r="G13" s="17">
        <f>F13/D7</f>
        <v>0.65</v>
      </c>
      <c r="H13" s="10">
        <f t="shared" ref="H13:H14" si="0">(F13/C13)-1</f>
        <v>8.3333333333333259E-2</v>
      </c>
    </row>
    <row r="14" spans="2:9" ht="24" x14ac:dyDescent="0.3">
      <c r="B14" s="8" t="s">
        <v>7</v>
      </c>
      <c r="C14" s="15">
        <f>D7*0.2</f>
        <v>20</v>
      </c>
      <c r="D14" s="15">
        <f>D7*0.05</f>
        <v>5</v>
      </c>
      <c r="E14" s="15">
        <f>D7*0</f>
        <v>0</v>
      </c>
      <c r="F14" s="15">
        <f>D7*0</f>
        <v>0</v>
      </c>
      <c r="G14" s="18">
        <f>F14/D7</f>
        <v>0</v>
      </c>
      <c r="H14" s="11">
        <f t="shared" si="0"/>
        <v>-1</v>
      </c>
    </row>
    <row r="15" spans="2:9" ht="24" x14ac:dyDescent="0.3">
      <c r="B15" s="8" t="s">
        <v>4</v>
      </c>
      <c r="C15" s="9">
        <f>SUM(C12:C14)</f>
        <v>100</v>
      </c>
      <c r="D15" s="9">
        <f>SUM(D12:D14)</f>
        <v>97</v>
      </c>
      <c r="E15" s="9">
        <f>SUM(E12:E14)</f>
        <v>100</v>
      </c>
      <c r="F15" s="9">
        <f>SUM(F12:F14)</f>
        <v>100</v>
      </c>
      <c r="G15" s="10">
        <f>SUM(G12:G14)</f>
        <v>1</v>
      </c>
      <c r="H15" s="10"/>
    </row>
    <row r="16" spans="2:9" ht="34" customHeight="1" x14ac:dyDescent="0.3">
      <c r="B16" s="21" t="s">
        <v>11</v>
      </c>
      <c r="C16" s="19"/>
      <c r="D16" s="20">
        <f>(D12-C12)*0.9+(D13-C13)</f>
        <v>11.5</v>
      </c>
      <c r="E16" s="20">
        <f>(E12-D12)*0.75+(E13-D13)</f>
        <v>6.75</v>
      </c>
      <c r="F16" s="20">
        <f>(F12-E12)*0.8</f>
        <v>4</v>
      </c>
      <c r="G16" s="19"/>
      <c r="H16" s="2"/>
    </row>
    <row r="17" spans="2:8" ht="24" x14ac:dyDescent="0.3">
      <c r="B17" s="2"/>
      <c r="C17" s="2"/>
      <c r="D17" s="2"/>
      <c r="E17" s="2"/>
      <c r="F17" s="2"/>
      <c r="G17" s="2"/>
      <c r="H17" s="6"/>
    </row>
    <row r="18" spans="2:8" ht="30" x14ac:dyDescent="0.4">
      <c r="B18" s="26" t="s">
        <v>9</v>
      </c>
      <c r="C18" s="26"/>
      <c r="D18" s="26"/>
      <c r="E18" s="26"/>
      <c r="F18" s="26"/>
      <c r="G18" s="26"/>
      <c r="H18" s="2"/>
    </row>
    <row r="19" spans="2:8" ht="31" customHeight="1" x14ac:dyDescent="0.3">
      <c r="B19" s="8"/>
      <c r="C19" s="7" t="s">
        <v>3</v>
      </c>
      <c r="D19" s="7" t="s">
        <v>0</v>
      </c>
      <c r="E19" s="7" t="s">
        <v>1</v>
      </c>
      <c r="F19" s="7" t="s">
        <v>2</v>
      </c>
      <c r="G19" s="7" t="s">
        <v>10</v>
      </c>
      <c r="H19" s="2"/>
    </row>
    <row r="20" spans="2:8" ht="24" x14ac:dyDescent="0.3">
      <c r="B20" s="8" t="s">
        <v>5</v>
      </c>
      <c r="C20" s="12">
        <f>C12*D8</f>
        <v>15000000</v>
      </c>
      <c r="D20" s="12">
        <f>(D12*D8)*0.9</f>
        <v>16875000</v>
      </c>
      <c r="E20" s="12">
        <f>(E12*D8)*0.9</f>
        <v>20250000</v>
      </c>
      <c r="F20" s="12">
        <f>(F12*D8)*0.9</f>
        <v>23625000</v>
      </c>
      <c r="G20" s="17">
        <f>(F20/C20)-1</f>
        <v>0.57499999999999996</v>
      </c>
      <c r="H20" s="2"/>
    </row>
    <row r="21" spans="2:8" ht="24" x14ac:dyDescent="0.3">
      <c r="B21" s="8" t="s">
        <v>6</v>
      </c>
      <c r="C21" s="12">
        <f>(C13*D8)*0.5</f>
        <v>22500000</v>
      </c>
      <c r="D21" s="12">
        <f>(D13*D8)*0.48</f>
        <v>24120000</v>
      </c>
      <c r="E21" s="12">
        <f>(E13*D8)*0.48</f>
        <v>25200000</v>
      </c>
      <c r="F21" s="12">
        <f>(F13*D8)*0.6</f>
        <v>29250000</v>
      </c>
      <c r="G21" s="17">
        <f>(F21/C21)-1</f>
        <v>0.30000000000000004</v>
      </c>
      <c r="H21" s="2"/>
    </row>
    <row r="22" spans="2:8" ht="24" x14ac:dyDescent="0.3">
      <c r="B22" s="8" t="s">
        <v>7</v>
      </c>
      <c r="C22" s="13">
        <f>(C14*D8)*0.25</f>
        <v>3750000</v>
      </c>
      <c r="D22" s="13">
        <f>(D14*D8)*0.25</f>
        <v>937500</v>
      </c>
      <c r="E22" s="13">
        <f>(E14*D8)*0.25</f>
        <v>0</v>
      </c>
      <c r="F22" s="13">
        <f>(F14*D8)*0.25</f>
        <v>0</v>
      </c>
      <c r="G22" s="25">
        <f>(F22/C22)-1</f>
        <v>-1</v>
      </c>
      <c r="H22" s="2"/>
    </row>
    <row r="23" spans="2:8" ht="29" customHeight="1" x14ac:dyDescent="0.3">
      <c r="B23" s="8" t="s">
        <v>4</v>
      </c>
      <c r="C23" s="24">
        <f>SUM(C20:C22)</f>
        <v>41250000</v>
      </c>
      <c r="D23" s="24">
        <f>SUM(D20:D22)</f>
        <v>41932500</v>
      </c>
      <c r="E23" s="24">
        <f>SUM(E20:E22)</f>
        <v>45450000</v>
      </c>
      <c r="F23" s="24">
        <f>SUM(F20:F22)</f>
        <v>52875000</v>
      </c>
      <c r="G23" s="24">
        <f>F23-C23</f>
        <v>11625000</v>
      </c>
      <c r="H23" s="2"/>
    </row>
    <row r="24" spans="2:8" ht="31" customHeight="1" x14ac:dyDescent="0.3">
      <c r="B24" s="19"/>
      <c r="C24" s="21" t="s">
        <v>13</v>
      </c>
      <c r="D24" s="22">
        <f>(D23/C23)-1</f>
        <v>1.6545454545454641E-2</v>
      </c>
      <c r="E24" s="23">
        <f>(E23/D23)-1</f>
        <v>8.3884814881058922E-2</v>
      </c>
      <c r="F24" s="23">
        <f>(F23/E23)-1</f>
        <v>0.16336633663366329</v>
      </c>
      <c r="G24" s="23">
        <f>(F23/C23)-1</f>
        <v>0.28181818181818175</v>
      </c>
      <c r="H24" s="2"/>
    </row>
    <row r="25" spans="2:8" ht="50" customHeight="1" x14ac:dyDescent="0.3"/>
    <row r="26" spans="2:8" x14ac:dyDescent="0.3">
      <c r="B26" s="27" t="s">
        <v>29</v>
      </c>
      <c r="C26" s="27"/>
      <c r="D26" s="27"/>
      <c r="E26" s="27"/>
      <c r="F26" s="27"/>
      <c r="G26" s="27"/>
      <c r="H26" s="27"/>
    </row>
    <row r="27" spans="2:8" ht="101" customHeight="1" x14ac:dyDescent="0.3">
      <c r="B27" s="27"/>
      <c r="C27" s="27"/>
      <c r="D27" s="27"/>
      <c r="E27" s="27"/>
      <c r="F27" s="27"/>
      <c r="G27" s="27"/>
      <c r="H27" s="27"/>
    </row>
    <row r="28" spans="2:8" ht="74" customHeight="1" x14ac:dyDescent="0.3">
      <c r="B28" s="28" t="s">
        <v>15</v>
      </c>
      <c r="C28" s="28"/>
      <c r="D28" s="28"/>
      <c r="E28" s="28"/>
      <c r="F28" s="28"/>
      <c r="G28" s="28"/>
      <c r="H28" s="28"/>
    </row>
    <row r="29" spans="2:8" ht="28" customHeight="1" x14ac:dyDescent="0.35">
      <c r="B29" s="30" t="s">
        <v>17</v>
      </c>
      <c r="C29" s="30"/>
      <c r="D29" s="30"/>
      <c r="E29" s="30"/>
      <c r="F29" s="30"/>
      <c r="G29" s="30"/>
      <c r="H29" s="30"/>
    </row>
    <row r="30" spans="2:8" s="2" customFormat="1" ht="34" customHeight="1" x14ac:dyDescent="0.3">
      <c r="B30" s="32" t="s">
        <v>18</v>
      </c>
      <c r="C30" s="32"/>
      <c r="D30" s="32"/>
      <c r="E30" s="32"/>
      <c r="F30" s="32"/>
      <c r="G30" s="32"/>
      <c r="H30" s="32"/>
    </row>
    <row r="31" spans="2:8" s="2" customFormat="1" ht="34" customHeight="1" x14ac:dyDescent="0.3">
      <c r="B31" s="32" t="s">
        <v>33</v>
      </c>
      <c r="C31" s="32"/>
      <c r="D31" s="32"/>
      <c r="E31" s="32"/>
      <c r="F31" s="32"/>
      <c r="G31" s="32"/>
      <c r="H31" s="32"/>
    </row>
    <row r="32" spans="2:8" ht="34" customHeight="1" x14ac:dyDescent="0.3">
      <c r="B32" s="32" t="s">
        <v>30</v>
      </c>
      <c r="C32" s="32"/>
      <c r="D32" s="32"/>
      <c r="E32" s="32"/>
      <c r="F32" s="32"/>
      <c r="G32" s="32"/>
      <c r="H32" s="32"/>
    </row>
    <row r="33" spans="2:8" ht="27" x14ac:dyDescent="0.3">
      <c r="B33" s="31" t="s">
        <v>19</v>
      </c>
      <c r="C33" s="31"/>
      <c r="D33" s="31"/>
      <c r="E33" s="31"/>
      <c r="F33" s="31"/>
      <c r="G33" s="31"/>
      <c r="H33" s="31"/>
    </row>
    <row r="34" spans="2:8" ht="34" customHeight="1" x14ac:dyDescent="0.3">
      <c r="B34" s="31" t="s">
        <v>20</v>
      </c>
      <c r="C34" s="31"/>
      <c r="D34" s="31"/>
      <c r="E34" s="31"/>
      <c r="F34" s="31"/>
      <c r="G34" s="31"/>
      <c r="H34" s="31"/>
    </row>
    <row r="35" spans="2:8" ht="30" customHeight="1" x14ac:dyDescent="0.35">
      <c r="B35" s="29" t="s">
        <v>31</v>
      </c>
      <c r="C35" s="29"/>
      <c r="D35" s="29"/>
      <c r="E35" s="29"/>
      <c r="F35" s="29"/>
      <c r="G35" s="29"/>
      <c r="H35" s="29"/>
    </row>
    <row r="36" spans="2:8" ht="34" customHeight="1" x14ac:dyDescent="0.3">
      <c r="B36" s="31" t="s">
        <v>16</v>
      </c>
      <c r="C36" s="31"/>
      <c r="D36" s="31"/>
      <c r="E36" s="31"/>
      <c r="F36" s="31"/>
      <c r="G36" s="31"/>
      <c r="H36" s="31"/>
    </row>
    <row r="37" spans="2:8" ht="27" x14ac:dyDescent="0.35">
      <c r="B37" s="29" t="s">
        <v>32</v>
      </c>
      <c r="C37" s="29"/>
      <c r="D37" s="29"/>
      <c r="E37" s="29"/>
      <c r="F37" s="29"/>
      <c r="G37" s="29"/>
      <c r="H37" s="29"/>
    </row>
    <row r="38" spans="2:8" ht="27" x14ac:dyDescent="0.35">
      <c r="B38" s="29" t="s">
        <v>21</v>
      </c>
      <c r="C38" s="29"/>
      <c r="D38" s="29"/>
      <c r="E38" s="29"/>
      <c r="F38" s="29"/>
      <c r="G38" s="29"/>
      <c r="H38" s="29"/>
    </row>
    <row r="39" spans="2:8" ht="27" x14ac:dyDescent="0.35">
      <c r="B39" s="29" t="s">
        <v>22</v>
      </c>
      <c r="C39" s="29"/>
      <c r="D39" s="29"/>
      <c r="E39" s="29"/>
      <c r="F39" s="29"/>
      <c r="G39" s="29"/>
      <c r="H39" s="29"/>
    </row>
    <row r="40" spans="2:8" ht="27" x14ac:dyDescent="0.35">
      <c r="B40" s="29" t="s">
        <v>23</v>
      </c>
      <c r="C40" s="29"/>
      <c r="D40" s="29"/>
      <c r="E40" s="29"/>
      <c r="F40" s="29"/>
      <c r="G40" s="29"/>
      <c r="H40" s="29"/>
    </row>
    <row r="48" spans="2:8" x14ac:dyDescent="0.3">
      <c r="B48" s="37" t="s">
        <v>26</v>
      </c>
    </row>
  </sheetData>
  <sheetProtection algorithmName="SHA-512" hashValue="l+99sJTz5vh3Okm838tsb+hd5PbCoWKaeiO45qDDhSyl42654Mg3E5dAj+SxI5OatkzMZry/HORgknhwjYSM7g==" saltValue="OzxG/fXWPcocSI/7Su6JcA==" spinCount="100000" sheet="1" objects="1" scenarios="1" selectLockedCells="1"/>
  <mergeCells count="20">
    <mergeCell ref="B31:H31"/>
    <mergeCell ref="B37:H37"/>
    <mergeCell ref="B38:H38"/>
    <mergeCell ref="B39:H39"/>
    <mergeCell ref="B40:H40"/>
    <mergeCell ref="B32:H32"/>
    <mergeCell ref="B33:H33"/>
    <mergeCell ref="B34:H34"/>
    <mergeCell ref="B35:H35"/>
    <mergeCell ref="B36:H36"/>
    <mergeCell ref="B26:H27"/>
    <mergeCell ref="B29:H29"/>
    <mergeCell ref="B28:H28"/>
    <mergeCell ref="B30:H30"/>
    <mergeCell ref="B7:C7"/>
    <mergeCell ref="B8:C8"/>
    <mergeCell ref="B10:H10"/>
    <mergeCell ref="B18:G18"/>
    <mergeCell ref="B2:H4"/>
    <mergeCell ref="B6:H6"/>
  </mergeCells>
  <pageMargins left="0.45" right="0.7" top="0.25" bottom="0.25" header="0" footer="0.3"/>
  <pageSetup scale="5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Pandich</dc:creator>
  <cp:lastModifiedBy>Michael Pandich</cp:lastModifiedBy>
  <cp:lastPrinted>2020-03-22T10:39:17Z</cp:lastPrinted>
  <dcterms:created xsi:type="dcterms:W3CDTF">2020-02-29T16:52:45Z</dcterms:created>
  <dcterms:modified xsi:type="dcterms:W3CDTF">2020-03-22T13:57:05Z</dcterms:modified>
</cp:coreProperties>
</file>